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05" windowWidth="17400" windowHeight="11640"/>
  </bookViews>
  <sheets>
    <sheet name="Munka1" sheetId="1" r:id="rId1"/>
  </sheets>
  <definedNames>
    <definedName name="_xlnm.Print_Area" localSheetId="0">Munka1!$A$1:$J$50</definedName>
  </definedNames>
  <calcPr calcId="125725"/>
</workbook>
</file>

<file path=xl/calcChain.xml><?xml version="1.0" encoding="utf-8"?>
<calcChain xmlns="http://schemas.openxmlformats.org/spreadsheetml/2006/main">
  <c r="I47" i="1"/>
  <c r="I42"/>
  <c r="I31"/>
  <c r="I25"/>
  <c r="I13"/>
  <c r="I7"/>
  <c r="H40"/>
  <c r="H21"/>
  <c r="H45"/>
  <c r="G40"/>
  <c r="E28"/>
  <c r="G21"/>
  <c r="G45"/>
  <c r="G14"/>
  <c r="H14"/>
  <c r="H17" s="1"/>
  <c r="G17"/>
  <c r="F40"/>
  <c r="F32"/>
  <c r="G32"/>
  <c r="F26"/>
  <c r="F21"/>
  <c r="F45" s="1"/>
  <c r="F17"/>
  <c r="F8"/>
  <c r="F36"/>
  <c r="F28"/>
  <c r="G26"/>
  <c r="F10"/>
  <c r="F20" s="1"/>
  <c r="F46" s="1"/>
  <c r="G8"/>
  <c r="G10" s="1"/>
  <c r="G20" s="1"/>
  <c r="G46" s="1"/>
  <c r="H32"/>
  <c r="H36"/>
  <c r="H39" s="1"/>
  <c r="G36"/>
  <c r="F39"/>
  <c r="H8"/>
  <c r="H10" s="1"/>
  <c r="H26"/>
  <c r="H28"/>
  <c r="G28"/>
  <c r="G39"/>
  <c r="E40"/>
  <c r="E36"/>
  <c r="E39"/>
  <c r="E21"/>
  <c r="E45"/>
  <c r="E17"/>
  <c r="E10"/>
  <c r="E20" s="1"/>
  <c r="D17"/>
  <c r="D36"/>
  <c r="I36"/>
  <c r="D40"/>
  <c r="I40"/>
  <c r="D28"/>
  <c r="I28"/>
  <c r="D21"/>
  <c r="D10"/>
  <c r="I10" s="1"/>
  <c r="D45"/>
  <c r="I45" s="1"/>
  <c r="I21"/>
  <c r="D20"/>
  <c r="D39"/>
  <c r="I39" s="1"/>
  <c r="D46"/>
  <c r="H20" l="1"/>
  <c r="H46" s="1"/>
  <c r="I46" s="1"/>
  <c r="I17"/>
  <c r="E46"/>
  <c r="I20" l="1"/>
</calcChain>
</file>

<file path=xl/sharedStrings.xml><?xml version="1.0" encoding="utf-8"?>
<sst xmlns="http://schemas.openxmlformats.org/spreadsheetml/2006/main" count="80" uniqueCount="36">
  <si>
    <t>Felújítás előtt</t>
  </si>
  <si>
    <t>Földgáz</t>
  </si>
  <si>
    <t>Áram</t>
  </si>
  <si>
    <t>Felújítás után</t>
  </si>
  <si>
    <t>Mennyiség</t>
  </si>
  <si>
    <t>Költség</t>
  </si>
  <si>
    <t>Költség bruttó</t>
  </si>
  <si>
    <t>Aranyalma</t>
  </si>
  <si>
    <t>óvoda</t>
  </si>
  <si>
    <t>GJ</t>
  </si>
  <si>
    <t>Ft</t>
  </si>
  <si>
    <t>Fix díj nettó</t>
  </si>
  <si>
    <t>kWh</t>
  </si>
  <si>
    <t>Összes fogyasztás</t>
  </si>
  <si>
    <t>Karbantartás bruttó</t>
  </si>
  <si>
    <t>Megtakarítás</t>
  </si>
  <si>
    <t>Összesítés</t>
  </si>
  <si>
    <t>to</t>
  </si>
  <si>
    <t>ÜHG</t>
  </si>
  <si>
    <t>Napfény</t>
  </si>
  <si>
    <t>Nyitnikék</t>
  </si>
  <si>
    <t>Százszorszép</t>
  </si>
  <si>
    <t>Tulipánkert</t>
  </si>
  <si>
    <t>Összesen</t>
  </si>
  <si>
    <t>Energia</t>
  </si>
  <si>
    <t>Gáz ára nettó</t>
  </si>
  <si>
    <t>Áram ára nettó</t>
  </si>
  <si>
    <t>Áram ára VÁT</t>
  </si>
  <si>
    <t>Áram ára H tarifa</t>
  </si>
  <si>
    <t>Összes költség</t>
  </si>
  <si>
    <t>egy.</t>
  </si>
  <si>
    <t>M.</t>
  </si>
  <si>
    <t>A pályázatban elsősorban az ÜHG csökkentésére kellett vállalást tenni. A vállalt érték legalább 75%-át teljesíteni szükséges.</t>
  </si>
  <si>
    <t>Az árak a 2013-as adatok alapján lettek meghatározva. A fogyasztás a 2009-2012-es év átlag fogyasztásából lett meghatározva.</t>
  </si>
  <si>
    <t>1. számú melléklet</t>
  </si>
  <si>
    <t>Óvoda energetikai projekt megtérülés számítás</t>
  </si>
</sst>
</file>

<file path=xl/styles.xml><?xml version="1.0" encoding="utf-8"?>
<styleSheet xmlns="http://schemas.openxmlformats.org/spreadsheetml/2006/main">
  <numFmts count="1">
    <numFmt numFmtId="164" formatCode="#,##0.0"/>
  </numFmts>
  <fonts count="6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8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2">
    <xf numFmtId="0" fontId="0" fillId="0" borderId="0" xfId="0"/>
    <xf numFmtId="3" fontId="0" fillId="0" borderId="0" xfId="0" applyNumberFormat="1"/>
    <xf numFmtId="4" fontId="0" fillId="0" borderId="0" xfId="0" applyNumberFormat="1"/>
    <xf numFmtId="3" fontId="0" fillId="0" borderId="0" xfId="0" applyNumberFormat="1" applyAlignment="1">
      <alignment horizontal="center"/>
    </xf>
    <xf numFmtId="3" fontId="0" fillId="0" borderId="1" xfId="0" applyNumberFormat="1" applyBorder="1"/>
    <xf numFmtId="3" fontId="0" fillId="0" borderId="0" xfId="0" applyNumberFormat="1" applyBorder="1"/>
    <xf numFmtId="3" fontId="0" fillId="0" borderId="2" xfId="0" applyNumberFormat="1" applyBorder="1"/>
    <xf numFmtId="3" fontId="0" fillId="0" borderId="0" xfId="0" applyNumberFormat="1" applyBorder="1" applyAlignment="1">
      <alignment horizontal="left" indent="1"/>
    </xf>
    <xf numFmtId="3" fontId="0" fillId="0" borderId="3" xfId="0" applyNumberFormat="1" applyBorder="1" applyAlignment="1">
      <alignment horizontal="left" indent="1"/>
    </xf>
    <xf numFmtId="3" fontId="0" fillId="0" borderId="4" xfId="0" applyNumberFormat="1" applyBorder="1" applyAlignment="1">
      <alignment horizontal="left" indent="2"/>
    </xf>
    <xf numFmtId="3" fontId="0" fillId="0" borderId="3" xfId="0" applyNumberFormat="1" applyBorder="1" applyAlignment="1">
      <alignment horizontal="left" indent="2"/>
    </xf>
    <xf numFmtId="3" fontId="0" fillId="0" borderId="5" xfId="0" applyNumberFormat="1" applyBorder="1"/>
    <xf numFmtId="3" fontId="0" fillId="0" borderId="6" xfId="0" applyNumberFormat="1" applyBorder="1" applyAlignment="1">
      <alignment horizontal="left" indent="1"/>
    </xf>
    <xf numFmtId="3" fontId="0" fillId="0" borderId="7" xfId="0" applyNumberFormat="1" applyBorder="1"/>
    <xf numFmtId="3" fontId="0" fillId="0" borderId="8" xfId="0" applyNumberFormat="1" applyBorder="1"/>
    <xf numFmtId="3" fontId="0" fillId="0" borderId="9" xfId="0" applyNumberFormat="1" applyBorder="1"/>
    <xf numFmtId="3" fontId="0" fillId="0" borderId="10" xfId="0" applyNumberFormat="1" applyBorder="1"/>
    <xf numFmtId="3" fontId="0" fillId="0" borderId="11" xfId="0" applyNumberFormat="1" applyBorder="1"/>
    <xf numFmtId="3" fontId="0" fillId="0" borderId="12" xfId="0" applyNumberFormat="1" applyBorder="1"/>
    <xf numFmtId="3" fontId="0" fillId="0" borderId="13" xfId="0" applyNumberFormat="1" applyBorder="1" applyAlignment="1">
      <alignment horizontal="center"/>
    </xf>
    <xf numFmtId="3" fontId="0" fillId="0" borderId="14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0" fillId="0" borderId="0" xfId="0" applyNumberFormat="1" applyBorder="1" applyAlignment="1">
      <alignment horizontal="left"/>
    </xf>
    <xf numFmtId="3" fontId="0" fillId="0" borderId="16" xfId="0" applyNumberFormat="1" applyBorder="1" applyAlignment="1">
      <alignment horizontal="left" indent="2"/>
    </xf>
    <xf numFmtId="3" fontId="0" fillId="0" borderId="17" xfId="0" applyNumberFormat="1" applyBorder="1" applyAlignment="1">
      <alignment horizontal="center"/>
    </xf>
    <xf numFmtId="3" fontId="0" fillId="0" borderId="18" xfId="0" applyNumberFormat="1" applyBorder="1"/>
    <xf numFmtId="3" fontId="0" fillId="0" borderId="19" xfId="0" applyNumberFormat="1" applyBorder="1"/>
    <xf numFmtId="3" fontId="2" fillId="0" borderId="0" xfId="0" applyNumberFormat="1" applyFont="1" applyBorder="1"/>
    <xf numFmtId="3" fontId="3" fillId="0" borderId="0" xfId="0" applyNumberFormat="1" applyFont="1"/>
    <xf numFmtId="3" fontId="2" fillId="0" borderId="0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center" vertical="center"/>
    </xf>
    <xf numFmtId="9" fontId="0" fillId="0" borderId="0" xfId="1" applyFont="1"/>
    <xf numFmtId="3" fontId="2" fillId="2" borderId="6" xfId="0" applyNumberFormat="1" applyFont="1" applyFill="1" applyBorder="1"/>
    <xf numFmtId="3" fontId="0" fillId="2" borderId="13" xfId="0" applyNumberFormat="1" applyFill="1" applyBorder="1" applyAlignment="1">
      <alignment horizontal="center"/>
    </xf>
    <xf numFmtId="3" fontId="0" fillId="2" borderId="11" xfId="0" applyNumberFormat="1" applyFill="1" applyBorder="1"/>
    <xf numFmtId="3" fontId="0" fillId="2" borderId="5" xfId="0" applyNumberFormat="1" applyFill="1" applyBorder="1"/>
    <xf numFmtId="3" fontId="0" fillId="2" borderId="7" xfId="0" applyNumberFormat="1" applyFill="1" applyBorder="1"/>
    <xf numFmtId="3" fontId="0" fillId="2" borderId="6" xfId="0" applyNumberFormat="1" applyFill="1" applyBorder="1" applyAlignment="1">
      <alignment horizontal="left" indent="1"/>
    </xf>
    <xf numFmtId="3" fontId="2" fillId="3" borderId="6" xfId="0" applyNumberFormat="1" applyFont="1" applyFill="1" applyBorder="1"/>
    <xf numFmtId="3" fontId="0" fillId="3" borderId="13" xfId="0" applyNumberFormat="1" applyFill="1" applyBorder="1" applyAlignment="1">
      <alignment horizontal="center"/>
    </xf>
    <xf numFmtId="3" fontId="0" fillId="3" borderId="11" xfId="0" applyNumberFormat="1" applyFill="1" applyBorder="1"/>
    <xf numFmtId="3" fontId="0" fillId="3" borderId="5" xfId="0" applyNumberFormat="1" applyFill="1" applyBorder="1"/>
    <xf numFmtId="3" fontId="0" fillId="3" borderId="7" xfId="0" applyNumberFormat="1" applyFill="1" applyBorder="1"/>
    <xf numFmtId="3" fontId="0" fillId="3" borderId="6" xfId="0" applyNumberFormat="1" applyFill="1" applyBorder="1" applyAlignment="1">
      <alignment horizontal="left" indent="1"/>
    </xf>
    <xf numFmtId="3" fontId="0" fillId="3" borderId="3" xfId="0" applyNumberFormat="1" applyFill="1" applyBorder="1" applyAlignment="1">
      <alignment horizontal="left" indent="1"/>
    </xf>
    <xf numFmtId="3" fontId="0" fillId="3" borderId="14" xfId="0" applyNumberFormat="1" applyFill="1" applyBorder="1" applyAlignment="1">
      <alignment horizontal="center"/>
    </xf>
    <xf numFmtId="3" fontId="0" fillId="3" borderId="10" xfId="0" applyNumberFormat="1" applyFill="1" applyBorder="1"/>
    <xf numFmtId="3" fontId="0" fillId="3" borderId="0" xfId="0" applyNumberFormat="1" applyFill="1" applyBorder="1"/>
    <xf numFmtId="3" fontId="0" fillId="3" borderId="8" xfId="0" applyNumberFormat="1" applyFill="1" applyBorder="1"/>
    <xf numFmtId="3" fontId="0" fillId="2" borderId="3" xfId="0" applyNumberFormat="1" applyFill="1" applyBorder="1" applyAlignment="1">
      <alignment horizontal="left" indent="1"/>
    </xf>
    <xf numFmtId="3" fontId="0" fillId="2" borderId="14" xfId="0" applyNumberFormat="1" applyFill="1" applyBorder="1" applyAlignment="1">
      <alignment horizontal="center"/>
    </xf>
    <xf numFmtId="164" fontId="0" fillId="2" borderId="10" xfId="0" applyNumberFormat="1" applyFill="1" applyBorder="1"/>
    <xf numFmtId="164" fontId="0" fillId="2" borderId="0" xfId="0" applyNumberFormat="1" applyFill="1" applyBorder="1"/>
    <xf numFmtId="3" fontId="0" fillId="2" borderId="8" xfId="0" applyNumberFormat="1" applyFill="1" applyBorder="1"/>
    <xf numFmtId="164" fontId="0" fillId="2" borderId="11" xfId="0" applyNumberFormat="1" applyFill="1" applyBorder="1"/>
    <xf numFmtId="164" fontId="0" fillId="2" borderId="5" xfId="0" applyNumberFormat="1" applyFill="1" applyBorder="1"/>
    <xf numFmtId="164" fontId="0" fillId="2" borderId="7" xfId="0" applyNumberFormat="1" applyFill="1" applyBorder="1"/>
    <xf numFmtId="3" fontId="4" fillId="4" borderId="20" xfId="0" applyNumberFormat="1" applyFont="1" applyFill="1" applyBorder="1" applyAlignment="1">
      <alignment horizontal="center"/>
    </xf>
    <xf numFmtId="3" fontId="4" fillId="4" borderId="21" xfId="0" applyNumberFormat="1" applyFont="1" applyFill="1" applyBorder="1" applyAlignment="1">
      <alignment horizontal="center"/>
    </xf>
    <xf numFmtId="3" fontId="4" fillId="4" borderId="22" xfId="0" applyNumberFormat="1" applyFont="1" applyFill="1" applyBorder="1" applyAlignment="1">
      <alignment horizontal="center" vertical="center"/>
    </xf>
    <xf numFmtId="3" fontId="4" fillId="4" borderId="23" xfId="0" applyNumberFormat="1" applyFont="1" applyFill="1" applyBorder="1" applyAlignment="1">
      <alignment horizontal="center" vertical="center"/>
    </xf>
    <xf numFmtId="3" fontId="4" fillId="4" borderId="24" xfId="0" applyNumberFormat="1" applyFont="1" applyFill="1" applyBorder="1" applyAlignment="1">
      <alignment horizontal="center" vertical="center"/>
    </xf>
    <xf numFmtId="3" fontId="4" fillId="4" borderId="25" xfId="0" applyNumberFormat="1" applyFont="1" applyFill="1" applyBorder="1"/>
    <xf numFmtId="3" fontId="4" fillId="4" borderId="26" xfId="0" applyNumberFormat="1" applyFont="1" applyFill="1" applyBorder="1" applyAlignment="1">
      <alignment horizontal="center"/>
    </xf>
    <xf numFmtId="3" fontId="4" fillId="4" borderId="27" xfId="0" applyNumberFormat="1" applyFont="1" applyFill="1" applyBorder="1" applyAlignment="1">
      <alignment horizontal="center" vertical="center"/>
    </xf>
    <xf numFmtId="3" fontId="4" fillId="4" borderId="28" xfId="0" applyNumberFormat="1" applyFont="1" applyFill="1" applyBorder="1" applyAlignment="1">
      <alignment horizontal="center" vertical="center"/>
    </xf>
    <xf numFmtId="3" fontId="4" fillId="4" borderId="29" xfId="0" applyNumberFormat="1" applyFont="1" applyFill="1" applyBorder="1" applyAlignment="1">
      <alignment horizontal="center" vertical="center"/>
    </xf>
    <xf numFmtId="3" fontId="2" fillId="5" borderId="6" xfId="0" applyNumberFormat="1" applyFont="1" applyFill="1" applyBorder="1" applyAlignment="1">
      <alignment horizontal="left"/>
    </xf>
    <xf numFmtId="3" fontId="0" fillId="5" borderId="13" xfId="0" applyNumberFormat="1" applyFill="1" applyBorder="1" applyAlignment="1">
      <alignment horizontal="center"/>
    </xf>
    <xf numFmtId="3" fontId="0" fillId="5" borderId="11" xfId="0" applyNumberFormat="1" applyFill="1" applyBorder="1"/>
    <xf numFmtId="3" fontId="0" fillId="5" borderId="5" xfId="0" applyNumberFormat="1" applyFill="1" applyBorder="1"/>
    <xf numFmtId="3" fontId="0" fillId="5" borderId="7" xfId="0" applyNumberFormat="1" applyFill="1" applyBorder="1"/>
    <xf numFmtId="3" fontId="0" fillId="5" borderId="3" xfId="0" applyNumberFormat="1" applyFill="1" applyBorder="1" applyAlignment="1">
      <alignment horizontal="left" indent="1"/>
    </xf>
    <xf numFmtId="3" fontId="0" fillId="5" borderId="14" xfId="0" applyNumberFormat="1" applyFill="1" applyBorder="1" applyAlignment="1">
      <alignment horizontal="center"/>
    </xf>
    <xf numFmtId="3" fontId="0" fillId="5" borderId="10" xfId="0" applyNumberFormat="1" applyFill="1" applyBorder="1"/>
    <xf numFmtId="3" fontId="0" fillId="5" borderId="0" xfId="0" applyNumberFormat="1" applyFill="1" applyBorder="1"/>
    <xf numFmtId="3" fontId="2" fillId="5" borderId="8" xfId="0" applyNumberFormat="1" applyFont="1" applyFill="1" applyBorder="1"/>
    <xf numFmtId="3" fontId="0" fillId="5" borderId="25" xfId="0" applyNumberFormat="1" applyFill="1" applyBorder="1" applyAlignment="1">
      <alignment horizontal="left" indent="1"/>
    </xf>
    <xf numFmtId="3" fontId="0" fillId="5" borderId="26" xfId="0" applyNumberFormat="1" applyFill="1" applyBorder="1" applyAlignment="1">
      <alignment horizontal="center"/>
    </xf>
    <xf numFmtId="164" fontId="0" fillId="5" borderId="27" xfId="0" applyNumberFormat="1" applyFill="1" applyBorder="1"/>
    <xf numFmtId="164" fontId="0" fillId="5" borderId="28" xfId="0" applyNumberFormat="1" applyFill="1" applyBorder="1"/>
    <xf numFmtId="3" fontId="2" fillId="5" borderId="29" xfId="0" applyNumberFormat="1" applyFont="1" applyFill="1" applyBorder="1"/>
    <xf numFmtId="3" fontId="0" fillId="5" borderId="16" xfId="0" applyNumberFormat="1" applyFill="1" applyBorder="1" applyAlignment="1">
      <alignment horizontal="left" indent="1"/>
    </xf>
    <xf numFmtId="3" fontId="0" fillId="5" borderId="17" xfId="0" applyNumberFormat="1" applyFill="1" applyBorder="1" applyAlignment="1">
      <alignment horizontal="center"/>
    </xf>
    <xf numFmtId="164" fontId="0" fillId="5" borderId="18" xfId="0" applyNumberFormat="1" applyFill="1" applyBorder="1"/>
    <xf numFmtId="164" fontId="0" fillId="5" borderId="2" xfId="0" applyNumberFormat="1" applyFill="1" applyBorder="1"/>
    <xf numFmtId="3" fontId="2" fillId="5" borderId="19" xfId="0" applyNumberFormat="1" applyFont="1" applyFill="1" applyBorder="1"/>
    <xf numFmtId="3" fontId="2" fillId="5" borderId="25" xfId="0" applyNumberFormat="1" applyFont="1" applyFill="1" applyBorder="1" applyAlignment="1">
      <alignment horizontal="left"/>
    </xf>
    <xf numFmtId="3" fontId="0" fillId="5" borderId="27" xfId="0" applyNumberFormat="1" applyFill="1" applyBorder="1"/>
    <xf numFmtId="3" fontId="0" fillId="5" borderId="28" xfId="0" applyNumberFormat="1" applyFill="1" applyBorder="1"/>
    <xf numFmtId="3" fontId="0" fillId="5" borderId="3" xfId="0" applyNumberFormat="1" applyFill="1" applyBorder="1" applyAlignment="1">
      <alignment horizontal="left"/>
    </xf>
    <xf numFmtId="164" fontId="0" fillId="5" borderId="10" xfId="0" applyNumberFormat="1" applyFill="1" applyBorder="1"/>
    <xf numFmtId="164" fontId="0" fillId="5" borderId="0" xfId="0" applyNumberFormat="1" applyFill="1" applyBorder="1"/>
    <xf numFmtId="3" fontId="2" fillId="5" borderId="13" xfId="0" applyNumberFormat="1" applyFont="1" applyFill="1" applyBorder="1" applyAlignment="1">
      <alignment horizontal="center"/>
    </xf>
    <xf numFmtId="3" fontId="2" fillId="5" borderId="7" xfId="0" applyNumberFormat="1" applyFont="1" applyFill="1" applyBorder="1"/>
    <xf numFmtId="3" fontId="0" fillId="5" borderId="25" xfId="0" applyNumberFormat="1" applyFill="1" applyBorder="1" applyAlignment="1">
      <alignment horizontal="left"/>
    </xf>
    <xf numFmtId="4" fontId="0" fillId="5" borderId="27" xfId="0" applyNumberFormat="1" applyFill="1" applyBorder="1"/>
    <xf numFmtId="4" fontId="0" fillId="5" borderId="28" xfId="0" applyNumberFormat="1" applyFill="1" applyBorder="1"/>
    <xf numFmtId="3" fontId="0" fillId="0" borderId="6" xfId="0" applyNumberFormat="1" applyFill="1" applyBorder="1" applyAlignment="1">
      <alignment horizontal="left"/>
    </xf>
    <xf numFmtId="3" fontId="0" fillId="0" borderId="13" xfId="0" applyNumberFormat="1" applyFill="1" applyBorder="1" applyAlignment="1">
      <alignment horizontal="center"/>
    </xf>
    <xf numFmtId="3" fontId="0" fillId="0" borderId="11" xfId="0" applyNumberFormat="1" applyFill="1" applyBorder="1"/>
    <xf numFmtId="3" fontId="0" fillId="0" borderId="5" xfId="0" applyNumberFormat="1" applyFill="1" applyBorder="1"/>
    <xf numFmtId="3" fontId="0" fillId="0" borderId="7" xfId="0" applyNumberFormat="1" applyFill="1" applyBorder="1"/>
    <xf numFmtId="3" fontId="0" fillId="0" borderId="0" xfId="0" applyNumberFormat="1" applyFill="1"/>
    <xf numFmtId="3" fontId="0" fillId="5" borderId="11" xfId="0" applyNumberFormat="1" applyFont="1" applyFill="1" applyBorder="1"/>
    <xf numFmtId="3" fontId="0" fillId="5" borderId="5" xfId="0" applyNumberFormat="1" applyFont="1" applyFill="1" applyBorder="1"/>
    <xf numFmtId="4" fontId="2" fillId="5" borderId="29" xfId="0" applyNumberFormat="1" applyFont="1" applyFill="1" applyBorder="1"/>
    <xf numFmtId="3" fontId="4" fillId="4" borderId="30" xfId="0" applyNumberFormat="1" applyFont="1" applyFill="1" applyBorder="1" applyAlignment="1">
      <alignment horizontal="center"/>
    </xf>
    <xf numFmtId="3" fontId="4" fillId="4" borderId="31" xfId="0" applyNumberFormat="1" applyFont="1" applyFill="1" applyBorder="1" applyAlignment="1">
      <alignment horizontal="center"/>
    </xf>
    <xf numFmtId="3" fontId="4" fillId="4" borderId="32" xfId="0" applyNumberFormat="1" applyFont="1" applyFill="1" applyBorder="1" applyAlignment="1">
      <alignment horizontal="center"/>
    </xf>
    <xf numFmtId="3" fontId="0" fillId="0" borderId="28" xfId="0" applyNumberFormat="1" applyBorder="1" applyAlignment="1">
      <alignment horizontal="center"/>
    </xf>
  </cellXfs>
  <cellStyles count="2">
    <cellStyle name="Normál" xfId="0" builtinId="0"/>
    <cellStyle name="Százalék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50"/>
  <sheetViews>
    <sheetView showGridLines="0" tabSelected="1" workbookViewId="0">
      <selection activeCell="L14" sqref="L14"/>
    </sheetView>
  </sheetViews>
  <sheetFormatPr defaultRowHeight="15"/>
  <cols>
    <col min="1" max="1" width="5.42578125" style="1" customWidth="1"/>
    <col min="2" max="2" width="20.85546875" style="1" customWidth="1"/>
    <col min="3" max="3" width="5" style="3" bestFit="1" customWidth="1"/>
    <col min="4" max="9" width="12.7109375" style="1" customWidth="1"/>
    <col min="10" max="10" width="2.28515625" style="1" customWidth="1"/>
    <col min="11" max="16384" width="9.140625" style="1"/>
  </cols>
  <sheetData>
    <row r="1" spans="2:9" ht="15.75" thickBot="1">
      <c r="B1" s="111" t="s">
        <v>35</v>
      </c>
      <c r="C1" s="111"/>
      <c r="D1" s="111"/>
      <c r="E1" s="111"/>
      <c r="F1" s="111"/>
      <c r="G1" s="111" t="s">
        <v>34</v>
      </c>
      <c r="H1" s="111"/>
      <c r="I1" s="111"/>
    </row>
    <row r="2" spans="2:9">
      <c r="B2" s="58"/>
      <c r="C2" s="59" t="s">
        <v>31</v>
      </c>
      <c r="D2" s="60" t="s">
        <v>7</v>
      </c>
      <c r="E2" s="61" t="s">
        <v>19</v>
      </c>
      <c r="F2" s="61" t="s">
        <v>20</v>
      </c>
      <c r="G2" s="61" t="s">
        <v>21</v>
      </c>
      <c r="H2" s="61" t="s">
        <v>22</v>
      </c>
      <c r="I2" s="62" t="s">
        <v>23</v>
      </c>
    </row>
    <row r="3" spans="2:9" ht="15.75" thickBot="1">
      <c r="B3" s="63"/>
      <c r="C3" s="64" t="s">
        <v>30</v>
      </c>
      <c r="D3" s="65" t="s">
        <v>8</v>
      </c>
      <c r="E3" s="66" t="s">
        <v>8</v>
      </c>
      <c r="F3" s="66" t="s">
        <v>8</v>
      </c>
      <c r="G3" s="66" t="s">
        <v>8</v>
      </c>
      <c r="H3" s="66" t="s">
        <v>8</v>
      </c>
      <c r="I3" s="67"/>
    </row>
    <row r="4" spans="2:9" s="5" customFormat="1" ht="5.0999999999999996" customHeight="1" thickBot="1">
      <c r="B4" s="28"/>
      <c r="C4" s="30"/>
      <c r="D4" s="31"/>
      <c r="E4" s="31"/>
      <c r="F4" s="31"/>
      <c r="G4" s="31"/>
      <c r="H4" s="31"/>
      <c r="I4" s="31"/>
    </row>
    <row r="5" spans="2:9">
      <c r="B5" s="108" t="s">
        <v>0</v>
      </c>
      <c r="C5" s="109"/>
      <c r="D5" s="109"/>
      <c r="E5" s="109"/>
      <c r="F5" s="109"/>
      <c r="G5" s="109"/>
      <c r="H5" s="109"/>
      <c r="I5" s="110"/>
    </row>
    <row r="6" spans="2:9">
      <c r="B6" s="33" t="s">
        <v>1</v>
      </c>
      <c r="C6" s="34"/>
      <c r="D6" s="35"/>
      <c r="E6" s="36"/>
      <c r="F6" s="36"/>
      <c r="G6" s="36"/>
      <c r="H6" s="36"/>
      <c r="I6" s="37"/>
    </row>
    <row r="7" spans="2:9">
      <c r="B7" s="50" t="s">
        <v>4</v>
      </c>
      <c r="C7" s="51" t="s">
        <v>9</v>
      </c>
      <c r="D7" s="52">
        <v>345.7</v>
      </c>
      <c r="E7" s="53">
        <v>290.2</v>
      </c>
      <c r="F7" s="53">
        <v>237.7</v>
      </c>
      <c r="G7" s="53">
        <v>261.2</v>
      </c>
      <c r="H7" s="53">
        <v>252.7</v>
      </c>
      <c r="I7" s="54">
        <f>SUM(D7:H7)</f>
        <v>1387.5</v>
      </c>
    </row>
    <row r="8" spans="2:9">
      <c r="B8" s="9" t="s">
        <v>11</v>
      </c>
      <c r="C8" s="21" t="s">
        <v>10</v>
      </c>
      <c r="D8" s="18">
        <v>12312</v>
      </c>
      <c r="E8" s="4">
        <v>12312</v>
      </c>
      <c r="F8" s="4">
        <f>E8</f>
        <v>12312</v>
      </c>
      <c r="G8" s="4">
        <f>F8</f>
        <v>12312</v>
      </c>
      <c r="H8" s="4">
        <f>G8</f>
        <v>12312</v>
      </c>
      <c r="I8" s="15"/>
    </row>
    <row r="9" spans="2:9">
      <c r="B9" s="10" t="s">
        <v>25</v>
      </c>
      <c r="C9" s="20" t="s">
        <v>10</v>
      </c>
      <c r="D9" s="16">
        <v>1284621</v>
      </c>
      <c r="E9" s="5">
        <v>1078383</v>
      </c>
      <c r="F9" s="5">
        <v>883293</v>
      </c>
      <c r="G9" s="5">
        <v>970619</v>
      </c>
      <c r="H9" s="5">
        <v>939033</v>
      </c>
      <c r="I9" s="14"/>
    </row>
    <row r="10" spans="2:9">
      <c r="B10" s="38" t="s">
        <v>6</v>
      </c>
      <c r="C10" s="34" t="s">
        <v>10</v>
      </c>
      <c r="D10" s="35">
        <f>(D9+D8)*1.27</f>
        <v>1647104.91</v>
      </c>
      <c r="E10" s="36">
        <f>(E9+E8)*1.27</f>
        <v>1385182.65</v>
      </c>
      <c r="F10" s="36">
        <f>(F9+F8)*1.27</f>
        <v>1137418.3500000001</v>
      </c>
      <c r="G10" s="36">
        <f>(G9+G8)*1.27</f>
        <v>1248322.3700000001</v>
      </c>
      <c r="H10" s="36">
        <f>(H9+H8)*1.27</f>
        <v>1208208.1499999999</v>
      </c>
      <c r="I10" s="37">
        <f>SUM(D10:H10)</f>
        <v>6626236.4299999997</v>
      </c>
    </row>
    <row r="11" spans="2:9" ht="5.0999999999999996" customHeight="1">
      <c r="B11" s="8"/>
      <c r="C11" s="20"/>
      <c r="D11" s="16"/>
      <c r="E11" s="5"/>
      <c r="F11" s="5"/>
      <c r="G11" s="5"/>
      <c r="H11" s="5"/>
      <c r="I11" s="14"/>
    </row>
    <row r="12" spans="2:9">
      <c r="B12" s="39" t="s">
        <v>2</v>
      </c>
      <c r="C12" s="40"/>
      <c r="D12" s="41"/>
      <c r="E12" s="42"/>
      <c r="F12" s="42"/>
      <c r="G12" s="42"/>
      <c r="H12" s="42"/>
      <c r="I12" s="43"/>
    </row>
    <row r="13" spans="2:9">
      <c r="B13" s="45" t="s">
        <v>4</v>
      </c>
      <c r="C13" s="46" t="s">
        <v>12</v>
      </c>
      <c r="D13" s="47">
        <v>4227</v>
      </c>
      <c r="E13" s="48">
        <v>8769</v>
      </c>
      <c r="F13" s="48">
        <v>3280</v>
      </c>
      <c r="G13" s="48">
        <v>4439</v>
      </c>
      <c r="H13" s="48">
        <v>5383</v>
      </c>
      <c r="I13" s="49">
        <f>SUM(D13:H13)</f>
        <v>26098</v>
      </c>
    </row>
    <row r="14" spans="2:9">
      <c r="B14" s="9" t="s">
        <v>11</v>
      </c>
      <c r="C14" s="21" t="s">
        <v>10</v>
      </c>
      <c r="D14" s="18">
        <v>1728</v>
      </c>
      <c r="E14" s="4">
        <v>1728</v>
      </c>
      <c r="F14" s="4">
        <v>1728</v>
      </c>
      <c r="G14" s="4">
        <f>F14</f>
        <v>1728</v>
      </c>
      <c r="H14" s="4">
        <f>G14</f>
        <v>1728</v>
      </c>
      <c r="I14" s="15"/>
    </row>
    <row r="15" spans="2:9">
      <c r="B15" s="10" t="s">
        <v>26</v>
      </c>
      <c r="C15" s="20" t="s">
        <v>10</v>
      </c>
      <c r="D15" s="16">
        <v>150777</v>
      </c>
      <c r="E15" s="5">
        <v>312790</v>
      </c>
      <c r="F15" s="5">
        <v>116998</v>
      </c>
      <c r="G15" s="5">
        <v>158351</v>
      </c>
      <c r="H15" s="5">
        <v>192012</v>
      </c>
      <c r="I15" s="14"/>
    </row>
    <row r="16" spans="2:9">
      <c r="B16" s="10" t="s">
        <v>27</v>
      </c>
      <c r="C16" s="20" t="s">
        <v>10</v>
      </c>
      <c r="D16" s="16">
        <v>1353</v>
      </c>
      <c r="E16" s="5">
        <v>2806</v>
      </c>
      <c r="F16" s="5">
        <v>1050</v>
      </c>
      <c r="G16" s="5">
        <v>1421</v>
      </c>
      <c r="H16" s="5">
        <v>1723</v>
      </c>
      <c r="I16" s="14"/>
    </row>
    <row r="17" spans="2:9">
      <c r="B17" s="44" t="s">
        <v>6</v>
      </c>
      <c r="C17" s="40" t="s">
        <v>10</v>
      </c>
      <c r="D17" s="41">
        <f>(D14+D15)*1.27+D16</f>
        <v>195034.35</v>
      </c>
      <c r="E17" s="42">
        <f>(E14+E15)*1.27+E16</f>
        <v>402243.86</v>
      </c>
      <c r="F17" s="42">
        <f>(F14+F15)*1.27+F16</f>
        <v>151832.01999999999</v>
      </c>
      <c r="G17" s="42">
        <f>(G14+G15)*1.27+G16</f>
        <v>204721.33000000002</v>
      </c>
      <c r="H17" s="42">
        <f>(H14+H15)*1.27+H16</f>
        <v>247772.80000000002</v>
      </c>
      <c r="I17" s="43">
        <f>SUM(D17:H17)</f>
        <v>1201604.3600000001</v>
      </c>
    </row>
    <row r="18" spans="2:9" ht="5.0999999999999996" customHeight="1">
      <c r="B18" s="8"/>
      <c r="C18" s="20"/>
      <c r="D18" s="16"/>
      <c r="E18" s="5"/>
      <c r="F18" s="5"/>
      <c r="G18" s="5"/>
      <c r="H18" s="5"/>
      <c r="I18" s="14"/>
    </row>
    <row r="19" spans="2:9">
      <c r="B19" s="68" t="s">
        <v>16</v>
      </c>
      <c r="C19" s="69"/>
      <c r="D19" s="70"/>
      <c r="E19" s="71"/>
      <c r="F19" s="71"/>
      <c r="G19" s="71"/>
      <c r="H19" s="71"/>
      <c r="I19" s="72"/>
    </row>
    <row r="20" spans="2:9">
      <c r="B20" s="73" t="s">
        <v>29</v>
      </c>
      <c r="C20" s="74" t="s">
        <v>10</v>
      </c>
      <c r="D20" s="75">
        <f>D17+D10</f>
        <v>1842139.26</v>
      </c>
      <c r="E20" s="76">
        <f>E17+E10</f>
        <v>1787426.5099999998</v>
      </c>
      <c r="F20" s="76">
        <f>F17+F10</f>
        <v>1289250.3700000001</v>
      </c>
      <c r="G20" s="76">
        <f>G17+G10</f>
        <v>1453043.7000000002</v>
      </c>
      <c r="H20" s="76">
        <f>H17+H10</f>
        <v>1455980.95</v>
      </c>
      <c r="I20" s="77">
        <f>SUM(D20:H20)</f>
        <v>7827840.79</v>
      </c>
    </row>
    <row r="21" spans="2:9" ht="15.75" thickBot="1">
      <c r="B21" s="78" t="s">
        <v>13</v>
      </c>
      <c r="C21" s="79" t="s">
        <v>9</v>
      </c>
      <c r="D21" s="80">
        <f>(D13/1000)*3.6+D7</f>
        <v>360.91719999999998</v>
      </c>
      <c r="E21" s="81">
        <f>(E13/1000)*3.6+E7</f>
        <v>321.76839999999999</v>
      </c>
      <c r="F21" s="81">
        <f>(F13/1000)*3.6+F7</f>
        <v>249.50799999999998</v>
      </c>
      <c r="G21" s="81">
        <f>(G13/1000)*3.6+G7</f>
        <v>277.18039999999996</v>
      </c>
      <c r="H21" s="81">
        <f>(H13/1000)*3.6+H7</f>
        <v>272.0788</v>
      </c>
      <c r="I21" s="82">
        <f>SUM(D21:H21)</f>
        <v>1481.4528</v>
      </c>
    </row>
    <row r="22" spans="2:9" s="5" customFormat="1" ht="5.0999999999999996" customHeight="1" thickBot="1">
      <c r="B22" s="7"/>
      <c r="C22" s="22"/>
    </row>
    <row r="23" spans="2:9">
      <c r="B23" s="108" t="s">
        <v>3</v>
      </c>
      <c r="C23" s="109"/>
      <c r="D23" s="109"/>
      <c r="E23" s="109"/>
      <c r="F23" s="109"/>
      <c r="G23" s="109"/>
      <c r="H23" s="109"/>
      <c r="I23" s="110"/>
    </row>
    <row r="24" spans="2:9">
      <c r="B24" s="33" t="s">
        <v>1</v>
      </c>
      <c r="C24" s="34"/>
      <c r="D24" s="35"/>
      <c r="E24" s="36"/>
      <c r="F24" s="36"/>
      <c r="G24" s="36"/>
      <c r="H24" s="36"/>
      <c r="I24" s="37"/>
    </row>
    <row r="25" spans="2:9">
      <c r="B25" s="38" t="s">
        <v>4</v>
      </c>
      <c r="C25" s="34" t="s">
        <v>9</v>
      </c>
      <c r="D25" s="55">
        <v>5.5</v>
      </c>
      <c r="E25" s="36">
        <v>0</v>
      </c>
      <c r="F25" s="36">
        <v>0</v>
      </c>
      <c r="G25" s="56">
        <v>5</v>
      </c>
      <c r="H25" s="36">
        <v>0</v>
      </c>
      <c r="I25" s="57">
        <f>SUM(D25:H25)</f>
        <v>10.5</v>
      </c>
    </row>
    <row r="26" spans="2:9">
      <c r="B26" s="10" t="s">
        <v>11</v>
      </c>
      <c r="C26" s="20" t="s">
        <v>10</v>
      </c>
      <c r="D26" s="16">
        <v>12312</v>
      </c>
      <c r="E26" s="5">
        <v>12312</v>
      </c>
      <c r="F26" s="5">
        <f>E26</f>
        <v>12312</v>
      </c>
      <c r="G26" s="5">
        <f>F26</f>
        <v>12312</v>
      </c>
      <c r="H26" s="5">
        <f>G26</f>
        <v>12312</v>
      </c>
      <c r="I26" s="14"/>
    </row>
    <row r="27" spans="2:9">
      <c r="B27" s="24" t="s">
        <v>25</v>
      </c>
      <c r="C27" s="25" t="s">
        <v>10</v>
      </c>
      <c r="D27" s="26">
        <v>20438</v>
      </c>
      <c r="E27" s="6">
        <v>0</v>
      </c>
      <c r="F27" s="6">
        <v>0</v>
      </c>
      <c r="G27" s="6">
        <v>18580</v>
      </c>
      <c r="H27" s="6">
        <v>0</v>
      </c>
      <c r="I27" s="27"/>
    </row>
    <row r="28" spans="2:9">
      <c r="B28" s="38" t="s">
        <v>6</v>
      </c>
      <c r="C28" s="34" t="s">
        <v>10</v>
      </c>
      <c r="D28" s="35">
        <f>(D27+D26)*1.27</f>
        <v>41592.5</v>
      </c>
      <c r="E28" s="36">
        <f>(E27+E26)*1.27</f>
        <v>15636.24</v>
      </c>
      <c r="F28" s="36">
        <f>(F27+F26)*1.27</f>
        <v>15636.24</v>
      </c>
      <c r="G28" s="36">
        <f>(G27+G26)*1.27</f>
        <v>39232.840000000004</v>
      </c>
      <c r="H28" s="36">
        <f>(H27+H26)*1.27</f>
        <v>15636.24</v>
      </c>
      <c r="I28" s="37">
        <f>SUM(D28:H28)</f>
        <v>127734.06000000001</v>
      </c>
    </row>
    <row r="29" spans="2:9" ht="5.0999999999999996" customHeight="1">
      <c r="B29" s="8"/>
      <c r="C29" s="20"/>
      <c r="D29" s="16"/>
      <c r="E29" s="5"/>
      <c r="F29" s="5"/>
      <c r="G29" s="5"/>
      <c r="H29" s="5"/>
      <c r="I29" s="14"/>
    </row>
    <row r="30" spans="2:9">
      <c r="B30" s="39" t="s">
        <v>2</v>
      </c>
      <c r="C30" s="40"/>
      <c r="D30" s="41"/>
      <c r="E30" s="42"/>
      <c r="F30" s="42"/>
      <c r="G30" s="42"/>
      <c r="H30" s="42"/>
      <c r="I30" s="43"/>
    </row>
    <row r="31" spans="2:9">
      <c r="B31" s="44" t="s">
        <v>4</v>
      </c>
      <c r="C31" s="40" t="s">
        <v>12</v>
      </c>
      <c r="D31" s="41">
        <v>11467</v>
      </c>
      <c r="E31" s="42">
        <v>16479</v>
      </c>
      <c r="F31" s="42">
        <v>10440</v>
      </c>
      <c r="G31" s="42">
        <v>10279</v>
      </c>
      <c r="H31" s="42">
        <v>12793</v>
      </c>
      <c r="I31" s="43">
        <f>SUM(D31:H31)</f>
        <v>61458</v>
      </c>
    </row>
    <row r="32" spans="2:9">
      <c r="B32" s="10" t="s">
        <v>11</v>
      </c>
      <c r="C32" s="20" t="s">
        <v>10</v>
      </c>
      <c r="D32" s="16">
        <v>2298</v>
      </c>
      <c r="E32" s="5">
        <v>2298</v>
      </c>
      <c r="F32" s="5">
        <f>E32</f>
        <v>2298</v>
      </c>
      <c r="G32" s="5">
        <f>F32</f>
        <v>2298</v>
      </c>
      <c r="H32" s="5">
        <f>G32</f>
        <v>2298</v>
      </c>
      <c r="I32" s="14"/>
    </row>
    <row r="33" spans="2:11">
      <c r="B33" s="10" t="s">
        <v>26</v>
      </c>
      <c r="C33" s="20" t="s">
        <v>10</v>
      </c>
      <c r="D33" s="16">
        <v>147862</v>
      </c>
      <c r="E33" s="5">
        <v>308153</v>
      </c>
      <c r="F33" s="5">
        <v>115214</v>
      </c>
      <c r="G33" s="5">
        <v>153348</v>
      </c>
      <c r="H33" s="5">
        <v>224115</v>
      </c>
      <c r="I33" s="14"/>
    </row>
    <row r="34" spans="2:11">
      <c r="B34" s="10" t="s">
        <v>28</v>
      </c>
      <c r="C34" s="20" t="s">
        <v>10</v>
      </c>
      <c r="D34" s="16">
        <v>166457</v>
      </c>
      <c r="E34" s="5">
        <v>178282</v>
      </c>
      <c r="F34" s="5">
        <v>163955</v>
      </c>
      <c r="G34" s="5">
        <v>137804</v>
      </c>
      <c r="H34" s="5">
        <v>148037</v>
      </c>
      <c r="I34" s="14"/>
    </row>
    <row r="35" spans="2:11">
      <c r="B35" s="24" t="s">
        <v>27</v>
      </c>
      <c r="C35" s="25" t="s">
        <v>10</v>
      </c>
      <c r="D35" s="26">
        <v>1353</v>
      </c>
      <c r="E35" s="6">
        <v>2764</v>
      </c>
      <c r="F35" s="6">
        <v>1034</v>
      </c>
      <c r="G35" s="6">
        <v>1410</v>
      </c>
      <c r="H35" s="6">
        <v>2011</v>
      </c>
      <c r="I35" s="27"/>
    </row>
    <row r="36" spans="2:11">
      <c r="B36" s="44" t="s">
        <v>6</v>
      </c>
      <c r="C36" s="40" t="s">
        <v>10</v>
      </c>
      <c r="D36" s="41">
        <f>(D32+D33+D34)*1.27+D35</f>
        <v>403456.59</v>
      </c>
      <c r="E36" s="42">
        <f>(E32+E33+E34)*1.27+E35</f>
        <v>623454.91</v>
      </c>
      <c r="F36" s="42">
        <f>(F32+F33+F34)*1.27+F35</f>
        <v>358497.09</v>
      </c>
      <c r="G36" s="42">
        <f>(G32+G33+G34)*1.27+G35</f>
        <v>374091.5</v>
      </c>
      <c r="H36" s="42">
        <f>(H32+H33+H34)*1.27+H35</f>
        <v>477562.5</v>
      </c>
      <c r="I36" s="43">
        <f>SUM(D36:H36)</f>
        <v>2237062.59</v>
      </c>
    </row>
    <row r="37" spans="2:11" ht="5.0999999999999996" customHeight="1">
      <c r="B37" s="12"/>
      <c r="C37" s="19"/>
      <c r="D37" s="17"/>
      <c r="E37" s="11"/>
      <c r="F37" s="11"/>
      <c r="G37" s="11"/>
      <c r="H37" s="11"/>
      <c r="I37" s="13"/>
    </row>
    <row r="38" spans="2:11">
      <c r="B38" s="68" t="s">
        <v>16</v>
      </c>
      <c r="C38" s="69"/>
      <c r="D38" s="70"/>
      <c r="E38" s="71"/>
      <c r="F38" s="71"/>
      <c r="G38" s="71"/>
      <c r="H38" s="71"/>
      <c r="I38" s="72"/>
    </row>
    <row r="39" spans="2:11">
      <c r="B39" s="73" t="s">
        <v>29</v>
      </c>
      <c r="C39" s="74" t="s">
        <v>10</v>
      </c>
      <c r="D39" s="75">
        <f>D36+D28</f>
        <v>445049.09</v>
      </c>
      <c r="E39" s="76">
        <f>E36+E28</f>
        <v>639091.15</v>
      </c>
      <c r="F39" s="76">
        <f>F36+F28</f>
        <v>374133.33</v>
      </c>
      <c r="G39" s="76">
        <f>G36+G28</f>
        <v>413324.34</v>
      </c>
      <c r="H39" s="76">
        <f>H36+H28</f>
        <v>493198.74</v>
      </c>
      <c r="I39" s="77">
        <f>SUM(D39:H39)</f>
        <v>2364796.6500000004</v>
      </c>
    </row>
    <row r="40" spans="2:11">
      <c r="B40" s="83" t="s">
        <v>13</v>
      </c>
      <c r="C40" s="84" t="s">
        <v>9</v>
      </c>
      <c r="D40" s="85">
        <f>(D31/1000)*3.6+D25</f>
        <v>46.781200000000005</v>
      </c>
      <c r="E40" s="86">
        <f>(E31/1000)*3.6+E25</f>
        <v>59.324399999999997</v>
      </c>
      <c r="F40" s="86">
        <f>(F31/1000)*3.6+F25</f>
        <v>37.583999999999996</v>
      </c>
      <c r="G40" s="86">
        <f>(G31/1000)*3.6+G25</f>
        <v>42.004400000000004</v>
      </c>
      <c r="H40" s="86">
        <f>(H31/1000)*3.6+H25</f>
        <v>46.0548</v>
      </c>
      <c r="I40" s="87">
        <f>SUM(D40:H40)</f>
        <v>231.74880000000002</v>
      </c>
      <c r="K40" s="32"/>
    </row>
    <row r="41" spans="2:11" s="104" customFormat="1" ht="5.0999999999999996" customHeight="1">
      <c r="B41" s="99"/>
      <c r="C41" s="100"/>
      <c r="D41" s="101"/>
      <c r="E41" s="102"/>
      <c r="F41" s="102"/>
      <c r="G41" s="102"/>
      <c r="H41" s="102"/>
      <c r="I41" s="103"/>
    </row>
    <row r="42" spans="2:11" ht="15.75" thickBot="1">
      <c r="B42" s="88" t="s">
        <v>14</v>
      </c>
      <c r="C42" s="79" t="s">
        <v>10</v>
      </c>
      <c r="D42" s="89">
        <v>42570</v>
      </c>
      <c r="E42" s="90">
        <v>40335</v>
      </c>
      <c r="F42" s="90">
        <v>40335</v>
      </c>
      <c r="G42" s="90">
        <v>42570</v>
      </c>
      <c r="H42" s="90">
        <v>40335</v>
      </c>
      <c r="I42" s="82">
        <f>SUM(D42:H42)</f>
        <v>206145</v>
      </c>
    </row>
    <row r="43" spans="2:11" s="5" customFormat="1" ht="5.0999999999999996" customHeight="1" thickBot="1">
      <c r="B43" s="23"/>
      <c r="C43" s="22"/>
    </row>
    <row r="44" spans="2:11" ht="15" customHeight="1">
      <c r="B44" s="108" t="s">
        <v>15</v>
      </c>
      <c r="C44" s="109"/>
      <c r="D44" s="109"/>
      <c r="E44" s="109"/>
      <c r="F44" s="109"/>
      <c r="G44" s="109"/>
      <c r="H44" s="109"/>
      <c r="I44" s="110"/>
    </row>
    <row r="45" spans="2:11">
      <c r="B45" s="91" t="s">
        <v>24</v>
      </c>
      <c r="C45" s="74" t="s">
        <v>9</v>
      </c>
      <c r="D45" s="92">
        <f>D21-D40</f>
        <v>314.13599999999997</v>
      </c>
      <c r="E45" s="93">
        <f>E21-E40</f>
        <v>262.44399999999996</v>
      </c>
      <c r="F45" s="93">
        <f>F21-F40</f>
        <v>211.92399999999998</v>
      </c>
      <c r="G45" s="93">
        <f>G21-G40</f>
        <v>235.17599999999996</v>
      </c>
      <c r="H45" s="93">
        <f>H21-H40</f>
        <v>226.024</v>
      </c>
      <c r="I45" s="77">
        <f>SUM(D45:H45)</f>
        <v>1249.7039999999997</v>
      </c>
    </row>
    <row r="46" spans="2:11">
      <c r="B46" s="68" t="s">
        <v>5</v>
      </c>
      <c r="C46" s="94" t="s">
        <v>10</v>
      </c>
      <c r="D46" s="105">
        <f>D20-D39-D42</f>
        <v>1354520.17</v>
      </c>
      <c r="E46" s="106">
        <f>E20-E39-E42</f>
        <v>1108000.3599999999</v>
      </c>
      <c r="F46" s="106">
        <f>F20-F39-F42</f>
        <v>874782.04</v>
      </c>
      <c r="G46" s="106">
        <f>G20-G39-G42</f>
        <v>997149.3600000001</v>
      </c>
      <c r="H46" s="106">
        <f>H20-H39-H42</f>
        <v>922447.21</v>
      </c>
      <c r="I46" s="95">
        <f>SUM(D46:H46)</f>
        <v>5256899.1399999997</v>
      </c>
    </row>
    <row r="47" spans="2:11" ht="15.75" thickBot="1">
      <c r="B47" s="96" t="s">
        <v>18</v>
      </c>
      <c r="C47" s="79" t="s">
        <v>17</v>
      </c>
      <c r="D47" s="97">
        <v>15.54</v>
      </c>
      <c r="E47" s="98">
        <v>11.83</v>
      </c>
      <c r="F47" s="98">
        <v>8.9</v>
      </c>
      <c r="G47" s="98">
        <v>11.34</v>
      </c>
      <c r="H47" s="98">
        <v>9.65</v>
      </c>
      <c r="I47" s="107">
        <f>SUM(D47:H47)</f>
        <v>57.26</v>
      </c>
    </row>
    <row r="48" spans="2:11" ht="5.0999999999999996" customHeight="1"/>
    <row r="49" spans="2:9">
      <c r="B49" s="29" t="s">
        <v>33</v>
      </c>
      <c r="I49" s="2"/>
    </row>
    <row r="50" spans="2:9">
      <c r="B50" s="29" t="s">
        <v>32</v>
      </c>
    </row>
  </sheetData>
  <mergeCells count="5">
    <mergeCell ref="B5:I5"/>
    <mergeCell ref="B23:I23"/>
    <mergeCell ref="B44:I44"/>
    <mergeCell ref="G1:I1"/>
    <mergeCell ref="B1:F1"/>
  </mergeCells>
  <phoneticPr fontId="5" type="noConversion"/>
  <pageMargins left="0.17" right="0.17" top="0.17" bottom="0.17" header="0.17" footer="0.17"/>
  <pageSetup paperSize="9" scale="80" orientation="portrait" r:id="rId1"/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Munka1</vt:lpstr>
      <vt:lpstr>Munka1!Nyomtatási_terület</vt:lpstr>
    </vt:vector>
  </TitlesOfParts>
  <Company>ÉSK Tervezőiroda Kft.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Mészáros Zoltán</dc:creator>
  <cp:lastModifiedBy>Orbánné Katika</cp:lastModifiedBy>
  <cp:lastPrinted>2015-02-17T12:05:04Z</cp:lastPrinted>
  <dcterms:created xsi:type="dcterms:W3CDTF">2015-01-21T10:10:10Z</dcterms:created>
  <dcterms:modified xsi:type="dcterms:W3CDTF">2015-02-18T12:13:03Z</dcterms:modified>
</cp:coreProperties>
</file>